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НВВ№1.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33" i="1" l="1"/>
  <c r="C33" i="1"/>
  <c r="D32" i="1"/>
  <c r="D31" i="1"/>
  <c r="D30" i="1"/>
  <c r="C29" i="1"/>
  <c r="D29" i="1" s="1"/>
  <c r="D27" i="1" s="1"/>
  <c r="D28" i="1"/>
  <c r="C26" i="1"/>
  <c r="D26" i="1" s="1"/>
  <c r="D25" i="1"/>
  <c r="C25" i="1"/>
  <c r="C23" i="1"/>
  <c r="D23" i="1" s="1"/>
  <c r="D22" i="1"/>
  <c r="C22" i="1"/>
  <c r="C21" i="1"/>
  <c r="D21" i="1" s="1"/>
  <c r="D19" i="1" s="1"/>
  <c r="D20" i="1"/>
  <c r="C18" i="1"/>
  <c r="D18" i="1" s="1"/>
  <c r="D15" i="1" s="1"/>
  <c r="D17" i="1"/>
  <c r="D16" i="1"/>
  <c r="C15" i="1"/>
  <c r="C14" i="1"/>
  <c r="D14" i="1" s="1"/>
  <c r="C13" i="1"/>
  <c r="D13" i="1" s="1"/>
  <c r="D12" i="1"/>
  <c r="C11" i="1"/>
  <c r="C9" i="1" l="1"/>
  <c r="C34" i="1" s="1"/>
  <c r="D11" i="1"/>
  <c r="D9" i="1" s="1"/>
  <c r="D34" i="1" s="1"/>
  <c r="C27" i="1"/>
  <c r="C19" i="1"/>
</calcChain>
</file>

<file path=xl/sharedStrings.xml><?xml version="1.0" encoding="utf-8"?>
<sst xmlns="http://schemas.openxmlformats.org/spreadsheetml/2006/main" count="38" uniqueCount="36">
  <si>
    <t>Приложение № 5</t>
  </si>
  <si>
    <t>к стандартам раскрытия информации</t>
  </si>
  <si>
    <t>субъектами оптового и розничных</t>
  </si>
  <si>
    <t>рынков электрической энергии (форма)</t>
  </si>
  <si>
    <t>Расчет необходимой валовой выручки сетевой организации на технологическое присоединение  (тыс. рублей)</t>
  </si>
  <si>
    <t>МУП "ЭТС" на 2021</t>
  </si>
  <si>
    <t>№ п/п</t>
  </si>
  <si>
    <t>Показатели</t>
  </si>
  <si>
    <t>Ожидаемые данные за текущий период (2019г.)</t>
  </si>
  <si>
    <t>Плановые показатели на следующий период (2021 г.)</t>
  </si>
  <si>
    <t>Расходы на выполнение мероприятий по технологическому присоединению - всего</t>
  </si>
  <si>
    <t>в том числе:</t>
  </si>
  <si>
    <t>вспомогательные материалы</t>
  </si>
  <si>
    <t>энергия на хозяйственные нужды</t>
  </si>
  <si>
    <t>оплата труда</t>
  </si>
  <si>
    <t>отчисления на страховые взносы</t>
  </si>
  <si>
    <t>прочие расходы - всего</t>
  </si>
  <si>
    <t>из них:</t>
  </si>
  <si>
    <t>работы и услуги производственного характера</t>
  </si>
  <si>
    <t>налоги и сборы, уменьшающие налогооблагаемую базу на прибыль организаций (амортизация)</t>
  </si>
  <si>
    <t>работы и услуги непроизводственного характера - всего</t>
  </si>
  <si>
    <t>услуги связи</t>
  </si>
  <si>
    <t>расходы на охрану и пожарную безопасность</t>
  </si>
  <si>
    <t>расходы на информационное обслуживание, консультационные и юридические</t>
  </si>
  <si>
    <t>плата за аренду имущества</t>
  </si>
  <si>
    <t>другие прочие расходы, связанные с производством и реализацией</t>
  </si>
  <si>
    <t>внереализационные расходы - всего</t>
  </si>
  <si>
    <t>расходы на услуги банков</t>
  </si>
  <si>
    <t>процент за пользование кредитом</t>
  </si>
  <si>
    <t>прочие обоснованные расходы</t>
  </si>
  <si>
    <t>денежные выплаты социального характера (по коллективному договору)</t>
  </si>
  <si>
    <t>Расходы на строительство объектов электросетевого хозяйства от существующих объектов электросетевого хозяйства до присоединяемых энергопринимающих устройств и (или) объектов электроэнергетики</t>
  </si>
  <si>
    <t>Выпадающие доходы (экономия средств) Итого (размер необходимой валовой выручки)</t>
  </si>
  <si>
    <t xml:space="preserve">Директор МУП "ЭТС" </t>
  </si>
  <si>
    <t>_____________</t>
  </si>
  <si>
    <t>В.М.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</si>
</sst>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_-* #,##0.00_р_._-;\-* #,##0.00_р_._-;_-* &quot;-&quot;??_р_.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>
      <alignment horizontal="center" vertical="center" wrapText="1"/>
    </xf>
    <xf numFmtId="0" fontId="5" fillId="0" borderId="0"/>
    <xf numFmtId="165" fontId="5" fillId="0" borderId="0" applyFont="0" applyFill="0" applyBorder="0" applyAlignment="0" applyProtection="0"/>
  </cellStyleXfs>
  <cellXfs count="20">
    <xf numFmtId="0" fontId="0" fillId="0" borderId="0" xfId="0"/>
    <xf numFmtId="0" fontId="2" fillId="2" borderId="0" xfId="0" applyFont="1" applyFill="1" applyAlignment="1">
      <alignment horizontal="right"/>
    </xf>
    <xf numFmtId="0" fontId="2" fillId="2" borderId="0" xfId="0" applyFont="1" applyFill="1"/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 wrapText="1"/>
    </xf>
    <xf numFmtId="164" fontId="0" fillId="0" borderId="1" xfId="0" applyNumberFormat="1" applyBorder="1" applyAlignment="1">
      <alignment horizontal="center"/>
    </xf>
    <xf numFmtId="0" fontId="2" fillId="2" borderId="3" xfId="0" applyFont="1" applyFill="1" applyBorder="1" applyAlignment="1">
      <alignment horizontal="left" vertical="center" wrapText="1"/>
    </xf>
    <xf numFmtId="164" fontId="0" fillId="0" borderId="3" xfId="0" applyNumberFormat="1" applyBorder="1" applyAlignment="1">
      <alignment horizontal="center"/>
    </xf>
    <xf numFmtId="0" fontId="2" fillId="2" borderId="6" xfId="0" applyFont="1" applyFill="1" applyBorder="1" applyAlignment="1">
      <alignment horizontal="left" vertical="center" wrapText="1"/>
    </xf>
    <xf numFmtId="164" fontId="0" fillId="0" borderId="6" xfId="0" applyNumberFormat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</cellXfs>
  <cellStyles count="4">
    <cellStyle name="Обычный" xfId="0" builtinId="0"/>
    <cellStyle name="Обычный 109" xfId="1"/>
    <cellStyle name="Обычный 2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&#1058;&#1072;&#1088;&#1080;&#1092;&#1099;/2021&#1075;/&#1058;&#1077;&#1093;.%20&#1087;&#1088;&#1080;&#1089;&#1086;&#1077;&#1076;.%20&#1101;&#1083;&#1077;&#1082;&#1090;&#1088;&#1080;&#1082;&#1072;/&#1042;&#1099;&#1087;&#1072;&#1076;&#1072;&#1102;&#1097;&#1080;&#1077;%20&#1076;&#1086;&#1093;&#1086;&#1076;&#1099;%20&#1087;&#1086;&#1076;&#1083;&#1077;&#1078;&#1072;&#1097;&#1080;&#1077;%20&#1082;&#1086;&#1084;&#1087;&#1077;&#1085;&#1089;.%20&#1079;&#1072;%20&#1089;&#1095;&#1077;&#1090;%20&#1090;&#1072;&#1088;&#1080;&#1092;&#1072;%20&#1085;&#1072;%20&#1091;&#1089;&#1083;.%20&#1087;&#1086;%20&#1087;&#1077;&#1088;&#1077;&#1076;&#1072;&#1095;&#1077;%20&#1101;&#1083;.&#1101;&#1085;/&#1060;&#1086;&#1088;&#1084;&#1099;%20&#1076;&#1083;&#1103;%20&#1079;&#1072;&#1087;&#1086;&#1083;&#1085;&#1077;&#108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% распр. 26сч.-19г."/>
      <sheetName val="распр. 26 сч. -19г. тех прис."/>
      <sheetName val="аморт 26"/>
      <sheetName val="распр.26сч. -20г."/>
      <sheetName val="91.02сч."/>
      <sheetName val="20сч.- 17г."/>
      <sheetName val="20сч.-18г."/>
      <sheetName val="20сч.-19г."/>
      <sheetName val="20сч. - 20г."/>
      <sheetName val="20 сч"/>
      <sheetName val="НВВ№1.1"/>
      <sheetName val="НВВ№1.2"/>
      <sheetName val="Прил.№1.1 до 15"/>
      <sheetName val="Прил.№1.2 до 15"/>
      <sheetName val="Прил.№1.2 до 150"/>
      <sheetName val="Прил.№2.1."/>
      <sheetName val="Прил.№2.2."/>
      <sheetName val="Прил.№3.1"/>
      <sheetName val="Прил.№3.2"/>
      <sheetName val="Прил.№1 город"/>
      <sheetName val="Прил. №1 не город"/>
      <sheetName val="Прил.№1 город 2017-2019гг."/>
      <sheetName val="Прил. №5 город"/>
      <sheetName val="Прил. №5 не город"/>
      <sheetName val="90сч.- 2020г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G5">
            <v>113940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1">
          <cell r="K11">
            <v>160.2744154545</v>
          </cell>
        </row>
        <row r="12">
          <cell r="E12">
            <v>16.664106155999999</v>
          </cell>
          <cell r="H12">
            <v>14.228058789999999</v>
          </cell>
        </row>
        <row r="14">
          <cell r="E14">
            <v>224.081491847</v>
          </cell>
          <cell r="H14">
            <v>112.0407459235</v>
          </cell>
        </row>
        <row r="15">
          <cell r="E15">
            <v>66.801137365999992</v>
          </cell>
          <cell r="H15">
            <v>33.400568682999996</v>
          </cell>
        </row>
        <row r="18">
          <cell r="E18">
            <v>0</v>
          </cell>
          <cell r="H18">
            <v>6.961239000000001E-2</v>
          </cell>
        </row>
        <row r="20">
          <cell r="E20">
            <v>0</v>
          </cell>
          <cell r="H20">
            <v>8.2505012999999988E-2</v>
          </cell>
        </row>
        <row r="21">
          <cell r="E21">
            <v>8.4000000000000012E-3</v>
          </cell>
          <cell r="H21">
            <v>0</v>
          </cell>
        </row>
        <row r="22">
          <cell r="E22">
            <v>9.4352837999999994E-2</v>
          </cell>
          <cell r="H22">
            <v>4.7176418999999997E-2</v>
          </cell>
        </row>
        <row r="23">
          <cell r="E23">
            <v>0.21663790199999999</v>
          </cell>
          <cell r="H23">
            <v>0.108318951</v>
          </cell>
        </row>
        <row r="24">
          <cell r="E24">
            <v>0.59485857000000009</v>
          </cell>
          <cell r="H24">
            <v>0.29742928500000004</v>
          </cell>
        </row>
        <row r="26">
          <cell r="E26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36"/>
  <sheetViews>
    <sheetView tabSelected="1" topLeftCell="A16" workbookViewId="0">
      <selection activeCell="C18" sqref="C18"/>
    </sheetView>
  </sheetViews>
  <sheetFormatPr defaultRowHeight="15" x14ac:dyDescent="0.25"/>
  <cols>
    <col min="1" max="1" width="4.7109375" customWidth="1"/>
    <col min="2" max="2" width="48.28515625" customWidth="1"/>
    <col min="3" max="4" width="16.28515625" customWidth="1"/>
  </cols>
  <sheetData>
    <row r="1" spans="1:4" x14ac:dyDescent="0.25">
      <c r="A1" s="1" t="s">
        <v>0</v>
      </c>
      <c r="B1" s="1"/>
      <c r="C1" s="1"/>
      <c r="D1" s="1"/>
    </row>
    <row r="2" spans="1:4" x14ac:dyDescent="0.25">
      <c r="A2" s="1" t="s">
        <v>1</v>
      </c>
      <c r="B2" s="1"/>
      <c r="C2" s="1"/>
      <c r="D2" s="1"/>
    </row>
    <row r="3" spans="1:4" x14ac:dyDescent="0.25">
      <c r="A3" s="1" t="s">
        <v>2</v>
      </c>
      <c r="B3" s="1"/>
      <c r="C3" s="1"/>
      <c r="D3" s="1"/>
    </row>
    <row r="4" spans="1:4" x14ac:dyDescent="0.25">
      <c r="A4" s="1" t="s">
        <v>3</v>
      </c>
      <c r="B4" s="1"/>
      <c r="C4" s="1"/>
      <c r="D4" s="1"/>
    </row>
    <row r="5" spans="1:4" ht="35.25" customHeight="1" x14ac:dyDescent="0.25">
      <c r="A5" s="2"/>
      <c r="B5" s="3" t="s">
        <v>4</v>
      </c>
      <c r="C5" s="3"/>
      <c r="D5" s="3"/>
    </row>
    <row r="6" spans="1:4" x14ac:dyDescent="0.25">
      <c r="A6" s="2"/>
      <c r="B6" s="3" t="s">
        <v>5</v>
      </c>
      <c r="C6" s="3"/>
      <c r="D6" s="3"/>
    </row>
    <row r="7" spans="1:4" ht="3.75" customHeight="1" x14ac:dyDescent="0.25">
      <c r="A7" s="4"/>
      <c r="B7" s="4"/>
      <c r="C7" s="4"/>
      <c r="D7" s="4"/>
    </row>
    <row r="8" spans="1:4" ht="63.75" customHeight="1" x14ac:dyDescent="0.25">
      <c r="A8" s="5" t="s">
        <v>6</v>
      </c>
      <c r="B8" s="6" t="s">
        <v>7</v>
      </c>
      <c r="C8" s="6" t="s">
        <v>8</v>
      </c>
      <c r="D8" s="6" t="s">
        <v>9</v>
      </c>
    </row>
    <row r="9" spans="1:4" ht="30.75" customHeight="1" x14ac:dyDescent="0.25">
      <c r="A9" s="7">
        <v>1</v>
      </c>
      <c r="B9" s="8" t="s">
        <v>10</v>
      </c>
      <c r="C9" s="9">
        <f>C11+C12+C13+C14+C15+C19+C27</f>
        <v>629.00981558799992</v>
      </c>
      <c r="D9" s="9">
        <f>D11+D12+D13+D14+D15+D19+D27</f>
        <v>774.08036588245</v>
      </c>
    </row>
    <row r="10" spans="1:4" ht="15" customHeight="1" x14ac:dyDescent="0.25">
      <c r="A10" s="10"/>
      <c r="B10" s="11" t="s">
        <v>11</v>
      </c>
      <c r="C10" s="12"/>
      <c r="D10" s="12"/>
    </row>
    <row r="11" spans="1:4" ht="15" customHeight="1" x14ac:dyDescent="0.25">
      <c r="A11" s="10"/>
      <c r="B11" s="11" t="s">
        <v>12</v>
      </c>
      <c r="C11" s="12">
        <f>[1]Прил.№3.1!E12+[1]Прил.№3.1!H12+[1]Прил.№3.1!K11</f>
        <v>191.16658040050001</v>
      </c>
      <c r="D11" s="12">
        <f>C11*1.3</f>
        <v>248.51655452065003</v>
      </c>
    </row>
    <row r="12" spans="1:4" ht="15" customHeight="1" x14ac:dyDescent="0.25">
      <c r="A12" s="10"/>
      <c r="B12" s="11" t="s">
        <v>13</v>
      </c>
      <c r="C12" s="12"/>
      <c r="D12" s="12">
        <f t="shared" ref="D12:D32" si="0">C12*1.5</f>
        <v>0</v>
      </c>
    </row>
    <row r="13" spans="1:4" ht="15" customHeight="1" x14ac:dyDescent="0.25">
      <c r="A13" s="10"/>
      <c r="B13" s="11" t="s">
        <v>14</v>
      </c>
      <c r="C13" s="12">
        <f>[1]Прил.№3.1!E14+[1]Прил.№3.1!H14</f>
        <v>336.12223777049996</v>
      </c>
      <c r="D13" s="12">
        <f>C13*1.2</f>
        <v>403.34668532459995</v>
      </c>
    </row>
    <row r="14" spans="1:4" ht="15" customHeight="1" x14ac:dyDescent="0.25">
      <c r="A14" s="10"/>
      <c r="B14" s="11" t="s">
        <v>15</v>
      </c>
      <c r="C14" s="12">
        <f>[1]Прил.№3.1!E15+[1]Прил.№3.1!H15</f>
        <v>100.20170604899999</v>
      </c>
      <c r="D14" s="12">
        <f>C14*1.2</f>
        <v>120.24204725879999</v>
      </c>
    </row>
    <row r="15" spans="1:4" ht="15" customHeight="1" x14ac:dyDescent="0.25">
      <c r="A15" s="10"/>
      <c r="B15" s="8" t="s">
        <v>16</v>
      </c>
      <c r="C15" s="9">
        <f>C17+C18</f>
        <v>6.961239000000001E-2</v>
      </c>
      <c r="D15" s="9">
        <f>D17+D18</f>
        <v>9.049610700000002E-2</v>
      </c>
    </row>
    <row r="16" spans="1:4" ht="15" customHeight="1" x14ac:dyDescent="0.25">
      <c r="A16" s="10"/>
      <c r="B16" s="11" t="s">
        <v>17</v>
      </c>
      <c r="C16" s="12"/>
      <c r="D16" s="12">
        <f t="shared" si="0"/>
        <v>0</v>
      </c>
    </row>
    <row r="17" spans="1:4" ht="18" customHeight="1" x14ac:dyDescent="0.25">
      <c r="A17" s="10"/>
      <c r="B17" s="11" t="s">
        <v>18</v>
      </c>
      <c r="C17" s="12"/>
      <c r="D17" s="12">
        <f t="shared" si="0"/>
        <v>0</v>
      </c>
    </row>
    <row r="18" spans="1:4" ht="30.75" customHeight="1" x14ac:dyDescent="0.25">
      <c r="A18" s="10"/>
      <c r="B18" s="11" t="s">
        <v>19</v>
      </c>
      <c r="C18" s="12">
        <f>[1]Прил.№3.1!E18+[1]Прил.№3.1!H18</f>
        <v>6.961239000000001E-2</v>
      </c>
      <c r="D18" s="12">
        <f>C18*1.3</f>
        <v>9.049610700000002E-2</v>
      </c>
    </row>
    <row r="19" spans="1:4" ht="30.75" customHeight="1" x14ac:dyDescent="0.25">
      <c r="A19" s="10"/>
      <c r="B19" s="8" t="s">
        <v>20</v>
      </c>
      <c r="C19" s="9">
        <f>C21+C22+C23+C25+C26</f>
        <v>1.4496789780000001</v>
      </c>
      <c r="D19" s="9">
        <f t="shared" ref="D19" si="1">D21+D22+D23+D25+D26</f>
        <v>1.8845826714000002</v>
      </c>
    </row>
    <row r="20" spans="1:4" ht="16.5" customHeight="1" x14ac:dyDescent="0.25">
      <c r="A20" s="10"/>
      <c r="B20" s="11" t="s">
        <v>11</v>
      </c>
      <c r="C20" s="12"/>
      <c r="D20" s="12">
        <f t="shared" si="0"/>
        <v>0</v>
      </c>
    </row>
    <row r="21" spans="1:4" ht="18" customHeight="1" x14ac:dyDescent="0.25">
      <c r="A21" s="10"/>
      <c r="B21" s="11" t="s">
        <v>21</v>
      </c>
      <c r="C21" s="12">
        <f>[1]Прил.№3.1!E20+[1]Прил.№3.1!H20</f>
        <v>8.2505012999999988E-2</v>
      </c>
      <c r="D21" s="12">
        <f>C21*1.3</f>
        <v>0.10725651689999999</v>
      </c>
    </row>
    <row r="22" spans="1:4" ht="18.75" customHeight="1" x14ac:dyDescent="0.25">
      <c r="A22" s="10"/>
      <c r="B22" s="11" t="s">
        <v>22</v>
      </c>
      <c r="C22" s="12">
        <f>[1]Прил.№3.1!E21+[1]Прил.№3.1!H21</f>
        <v>8.4000000000000012E-3</v>
      </c>
      <c r="D22" s="12">
        <f>C22*1.3</f>
        <v>1.0920000000000003E-2</v>
      </c>
    </row>
    <row r="23" spans="1:4" x14ac:dyDescent="0.25">
      <c r="A23" s="10"/>
      <c r="B23" s="13" t="s">
        <v>23</v>
      </c>
      <c r="C23" s="14">
        <f>[1]Прил.№3.1!E22+[1]Прил.№3.1!H22</f>
        <v>0.14152925699999999</v>
      </c>
      <c r="D23" s="14">
        <f>C23*1.3</f>
        <v>0.1839880341</v>
      </c>
    </row>
    <row r="24" spans="1:4" x14ac:dyDescent="0.25">
      <c r="A24" s="10"/>
      <c r="B24" s="15"/>
      <c r="C24" s="16"/>
      <c r="D24" s="16"/>
    </row>
    <row r="25" spans="1:4" ht="20.25" customHeight="1" x14ac:dyDescent="0.25">
      <c r="A25" s="10"/>
      <c r="B25" s="11" t="s">
        <v>24</v>
      </c>
      <c r="C25" s="12">
        <f>[1]Прил.№3.1!E23+[1]Прил.№3.1!H23</f>
        <v>0.32495685299999999</v>
      </c>
      <c r="D25" s="12">
        <f>C25*1.3</f>
        <v>0.4224439089</v>
      </c>
    </row>
    <row r="26" spans="1:4" ht="30" customHeight="1" x14ac:dyDescent="0.25">
      <c r="A26" s="10"/>
      <c r="B26" s="11" t="s">
        <v>25</v>
      </c>
      <c r="C26" s="12">
        <f>[1]Прил.№3.1!E24+[1]Прил.№3.1!H24</f>
        <v>0.89228785500000019</v>
      </c>
      <c r="D26" s="12">
        <f>C26*1.3</f>
        <v>1.1599742115000002</v>
      </c>
    </row>
    <row r="27" spans="1:4" ht="18.75" customHeight="1" x14ac:dyDescent="0.25">
      <c r="A27" s="10"/>
      <c r="B27" s="8" t="s">
        <v>26</v>
      </c>
      <c r="C27" s="9">
        <f>C29+C30+C31+C32</f>
        <v>0</v>
      </c>
      <c r="D27" s="9">
        <f t="shared" ref="D27" si="2">D29+D30+D31+D32</f>
        <v>0</v>
      </c>
    </row>
    <row r="28" spans="1:4" ht="16.5" customHeight="1" x14ac:dyDescent="0.25">
      <c r="A28" s="10"/>
      <c r="B28" s="11" t="s">
        <v>11</v>
      </c>
      <c r="C28" s="12"/>
      <c r="D28" s="12">
        <f t="shared" si="0"/>
        <v>0</v>
      </c>
    </row>
    <row r="29" spans="1:4" ht="16.5" customHeight="1" x14ac:dyDescent="0.25">
      <c r="A29" s="10"/>
      <c r="B29" s="11" t="s">
        <v>27</v>
      </c>
      <c r="C29" s="12">
        <f>[1]Прил.№3.1!E26</f>
        <v>0</v>
      </c>
      <c r="D29" s="12">
        <f t="shared" si="0"/>
        <v>0</v>
      </c>
    </row>
    <row r="30" spans="1:4" ht="16.5" customHeight="1" x14ac:dyDescent="0.25">
      <c r="A30" s="10"/>
      <c r="B30" s="11" t="s">
        <v>28</v>
      </c>
      <c r="C30" s="12"/>
      <c r="D30" s="12">
        <f t="shared" si="0"/>
        <v>0</v>
      </c>
    </row>
    <row r="31" spans="1:4" ht="15.75" customHeight="1" x14ac:dyDescent="0.25">
      <c r="A31" s="10"/>
      <c r="B31" s="11" t="s">
        <v>29</v>
      </c>
      <c r="C31" s="12"/>
      <c r="D31" s="12">
        <f t="shared" si="0"/>
        <v>0</v>
      </c>
    </row>
    <row r="32" spans="1:4" ht="27.75" customHeight="1" x14ac:dyDescent="0.25">
      <c r="A32" s="17"/>
      <c r="B32" s="11" t="s">
        <v>30</v>
      </c>
      <c r="C32" s="12">
        <v>0</v>
      </c>
      <c r="D32" s="12">
        <f t="shared" si="0"/>
        <v>0</v>
      </c>
    </row>
    <row r="33" spans="1:4" ht="81.75" customHeight="1" x14ac:dyDescent="0.25">
      <c r="A33" s="18">
        <v>2</v>
      </c>
      <c r="B33" s="11" t="s">
        <v>31</v>
      </c>
      <c r="C33" s="9">
        <f>'[1]20сч.-19г.'!G5/1000</f>
        <v>113.94</v>
      </c>
      <c r="D33" s="9">
        <f>C33*1.3</f>
        <v>148.12200000000001</v>
      </c>
    </row>
    <row r="34" spans="1:4" ht="33.75" customHeight="1" x14ac:dyDescent="0.25">
      <c r="A34" s="18">
        <v>3</v>
      </c>
      <c r="B34" s="11" t="s">
        <v>32</v>
      </c>
      <c r="C34" s="9">
        <f>C33+C9</f>
        <v>742.94981558799986</v>
      </c>
      <c r="D34" s="9">
        <f t="shared" ref="D34" si="3">D33+D9</f>
        <v>922.20236588245007</v>
      </c>
    </row>
    <row r="36" spans="1:4" x14ac:dyDescent="0.25">
      <c r="B36" s="19" t="s">
        <v>33</v>
      </c>
      <c r="C36" t="s">
        <v>34</v>
      </c>
      <c r="D36" t="s">
        <v>35</v>
      </c>
    </row>
  </sheetData>
  <mergeCells count="11">
    <mergeCell ref="A9:A32"/>
    <mergeCell ref="B23:B24"/>
    <mergeCell ref="C23:C24"/>
    <mergeCell ref="D23:D24"/>
    <mergeCell ref="A1:D1"/>
    <mergeCell ref="A2:D2"/>
    <mergeCell ref="A3:D3"/>
    <mergeCell ref="A4:D4"/>
    <mergeCell ref="A5:A6"/>
    <mergeCell ref="B5:D5"/>
    <mergeCell ref="B6:D6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НВВ№1.1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2021-10-19T09:14:54Z</dcterms:created>
  <dcterms:modified xsi:type="dcterms:W3CDTF">2021-10-19T09:15:17Z</dcterms:modified>
</cp:coreProperties>
</file>